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720" yWindow="345" windowWidth="17955" windowHeight="8220" activeTab="4"/>
  </bookViews>
  <sheets>
    <sheet name="Exerc-8.1" sheetId="5" r:id="rId1"/>
    <sheet name="Tabela-8.2" sheetId="3" r:id="rId2"/>
    <sheet name="Tabela-8.7" sheetId="4" r:id="rId3"/>
    <sheet name="Exerc-8.13" sheetId="6" r:id="rId4"/>
    <sheet name="Exerc-8.14" sheetId="7" r:id="rId5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4" i="7" l="1"/>
  <c r="E4" i="7"/>
  <c r="E3" i="7"/>
  <c r="M7" i="7"/>
  <c r="M6" i="7"/>
  <c r="M3" i="7"/>
  <c r="M2" i="7"/>
  <c r="H1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4" i="7"/>
  <c r="E8" i="7"/>
  <c r="E6" i="7"/>
  <c r="E7" i="7"/>
  <c r="E2" i="7"/>
  <c r="B24" i="7"/>
  <c r="K23" i="6"/>
  <c r="J23" i="6"/>
  <c r="E22" i="6"/>
  <c r="D22" i="6"/>
  <c r="F21" i="6"/>
  <c r="G21" i="6"/>
  <c r="E21" i="6"/>
  <c r="D21" i="6"/>
  <c r="F16" i="6"/>
  <c r="G4" i="6"/>
  <c r="G5" i="6"/>
  <c r="G6" i="6"/>
  <c r="G7" i="6"/>
  <c r="G8" i="6"/>
  <c r="G9" i="6"/>
  <c r="G10" i="6"/>
  <c r="G11" i="6"/>
  <c r="G12" i="6"/>
  <c r="G13" i="6"/>
  <c r="G14" i="6"/>
  <c r="G15" i="6"/>
  <c r="G17" i="6"/>
  <c r="G18" i="6"/>
  <c r="G16" i="6"/>
  <c r="F4" i="6"/>
  <c r="F5" i="6"/>
  <c r="F6" i="6"/>
  <c r="F7" i="6"/>
  <c r="F8" i="6"/>
  <c r="F9" i="6"/>
  <c r="F10" i="6"/>
  <c r="F11" i="6"/>
  <c r="F12" i="6"/>
  <c r="F13" i="6"/>
  <c r="F14" i="6"/>
  <c r="F15" i="6"/>
  <c r="F17" i="6"/>
  <c r="F18" i="6"/>
  <c r="E16" i="6"/>
  <c r="E18" i="6"/>
  <c r="E4" i="6"/>
  <c r="D16" i="6"/>
  <c r="D18" i="6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7" i="6"/>
  <c r="E17" i="6" s="1"/>
  <c r="D4" i="6"/>
  <c r="J7" i="6"/>
  <c r="M7" i="6"/>
  <c r="M6" i="6"/>
  <c r="M5" i="6"/>
  <c r="M1" i="6"/>
  <c r="J6" i="6"/>
  <c r="J5" i="6"/>
  <c r="J1" i="6"/>
  <c r="H1" i="4"/>
  <c r="C19" i="6"/>
  <c r="B19" i="6"/>
  <c r="M2" i="5"/>
  <c r="I22" i="5"/>
  <c r="B23" i="5"/>
  <c r="E4" i="4"/>
  <c r="E5" i="4"/>
  <c r="E6" i="4"/>
  <c r="E7" i="4"/>
  <c r="E3" i="4"/>
  <c r="K7" i="4"/>
  <c r="K5" i="4"/>
  <c r="K6" i="4"/>
  <c r="H7" i="4"/>
  <c r="H6" i="4"/>
  <c r="H5" i="4"/>
  <c r="K1" i="4"/>
  <c r="D7" i="4"/>
  <c r="D5" i="4"/>
  <c r="D6" i="4"/>
  <c r="D4" i="4"/>
  <c r="D3" i="4"/>
  <c r="C8" i="4"/>
  <c r="B8" i="4"/>
  <c r="E11" i="3"/>
  <c r="E9" i="3"/>
  <c r="E10" i="3"/>
  <c r="E7" i="3"/>
  <c r="E5" i="3"/>
  <c r="E6" i="3"/>
  <c r="E3" i="3"/>
  <c r="E2" i="3"/>
  <c r="B33" i="3"/>
  <c r="M8" i="7" l="1"/>
  <c r="M11" i="5"/>
  <c r="M10" i="5"/>
  <c r="M9" i="5"/>
  <c r="M3" i="5"/>
  <c r="M7" i="5" s="1"/>
  <c r="F2" i="5"/>
  <c r="M5" i="5"/>
  <c r="M6" i="5"/>
  <c r="F10" i="5" l="1"/>
  <c r="F9" i="5"/>
  <c r="F3" i="5"/>
  <c r="F11" i="5"/>
  <c r="F7" i="5" l="1"/>
  <c r="F6" i="5"/>
  <c r="F5" i="5"/>
  <c r="J21" i="5" l="1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3" i="5"/>
</calcChain>
</file>

<file path=xl/sharedStrings.xml><?xml version="1.0" encoding="utf-8"?>
<sst xmlns="http://schemas.openxmlformats.org/spreadsheetml/2006/main" count="125" uniqueCount="55">
  <si>
    <t>Soma</t>
  </si>
  <si>
    <t>Numero de Clientes</t>
  </si>
  <si>
    <t>Insatisfeitos</t>
  </si>
  <si>
    <t>Pesquisa</t>
  </si>
  <si>
    <t>Dia da</t>
  </si>
  <si>
    <t xml:space="preserve">pbarra = </t>
  </si>
  <si>
    <t xml:space="preserve">n = </t>
  </si>
  <si>
    <t>npbarra =</t>
  </si>
  <si>
    <t xml:space="preserve">LSC_np = </t>
  </si>
  <si>
    <t>LM_np =</t>
  </si>
  <si>
    <t>LIC_np =</t>
  </si>
  <si>
    <t>LSC_p =</t>
  </si>
  <si>
    <t>LM_p =</t>
  </si>
  <si>
    <t>LIC_p =</t>
  </si>
  <si>
    <t>Amostra</t>
  </si>
  <si>
    <t>Tamanho</t>
  </si>
  <si>
    <t>da amostra</t>
  </si>
  <si>
    <t>Numero</t>
  </si>
  <si>
    <t>Quantidade</t>
  </si>
  <si>
    <t>de defeituosos</t>
  </si>
  <si>
    <t>Proporcao</t>
  </si>
  <si>
    <t>--</t>
  </si>
  <si>
    <t>LSC</t>
  </si>
  <si>
    <t>pbarra =</t>
  </si>
  <si>
    <t xml:space="preserve">LM_p = </t>
  </si>
  <si>
    <t xml:space="preserve">LIC_p = </t>
  </si>
  <si>
    <t>Livro</t>
  </si>
  <si>
    <t>Professor</t>
  </si>
  <si>
    <t>Numero de pecas</t>
  </si>
  <si>
    <t>nao conformes</t>
  </si>
  <si>
    <t>Teste</t>
  </si>
  <si>
    <t>---</t>
  </si>
  <si>
    <t xml:space="preserve">Numero de </t>
  </si>
  <si>
    <t>pedidos de</t>
  </si>
  <si>
    <t>compra</t>
  </si>
  <si>
    <t>Semana</t>
  </si>
  <si>
    <t>Numero de</t>
  </si>
  <si>
    <t xml:space="preserve">pedidos </t>
  </si>
  <si>
    <t>com erro</t>
  </si>
  <si>
    <t>de</t>
  </si>
  <si>
    <t>defeituosos</t>
  </si>
  <si>
    <t>correto</t>
  </si>
  <si>
    <t>Item c)</t>
  </si>
  <si>
    <t>Item d)</t>
  </si>
  <si>
    <t>Recalculando LSC</t>
  </si>
  <si>
    <t>Numero de nao</t>
  </si>
  <si>
    <t>conformidades</t>
  </si>
  <si>
    <t>encontradas</t>
  </si>
  <si>
    <t xml:space="preserve">m = </t>
  </si>
  <si>
    <t xml:space="preserve">ubarra = </t>
  </si>
  <si>
    <t xml:space="preserve">cbarra = </t>
  </si>
  <si>
    <t xml:space="preserve">LSC_c = </t>
  </si>
  <si>
    <t xml:space="preserve">LM_c = </t>
  </si>
  <si>
    <t xml:space="preserve">LIC_c = </t>
  </si>
  <si>
    <t>Logo, n=14 placas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</si>
</sst>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1" fillId="7" borderId="0" xfId="0" applyFont="1" applyFill="1" applyAlignment="1">
      <alignment horizontal="right"/>
    </xf>
    <xf numFmtId="164" fontId="1" fillId="7" borderId="0" xfId="0" applyNumberFormat="1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8" borderId="0" xfId="0" applyFont="1" applyFill="1" applyAlignment="1">
      <alignment horizontal="right"/>
    </xf>
    <xf numFmtId="165" fontId="1" fillId="8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4" xfId="0" quotePrefix="1" applyBorder="1" applyAlignment="1">
      <alignment horizontal="center"/>
    </xf>
    <xf numFmtId="165" fontId="1" fillId="10" borderId="0" xfId="0" applyNumberFormat="1" applyFont="1" applyFill="1" applyAlignment="1">
      <alignment horizontal="left"/>
    </xf>
    <xf numFmtId="0" fontId="1" fillId="10" borderId="0" xfId="0" applyFont="1" applyFill="1"/>
    <xf numFmtId="0" fontId="1" fillId="10" borderId="0" xfId="0" applyFont="1" applyFill="1" applyAlignment="1">
      <alignment horizontal="right"/>
    </xf>
    <xf numFmtId="0" fontId="1" fillId="11" borderId="0" xfId="0" applyFont="1" applyFill="1" applyBorder="1" applyAlignment="1">
      <alignment horizontal="center"/>
    </xf>
    <xf numFmtId="165" fontId="1" fillId="11" borderId="0" xfId="0" applyNumberFormat="1" applyFont="1" applyFill="1" applyAlignment="1">
      <alignment horizontal="left"/>
    </xf>
    <xf numFmtId="0" fontId="1" fillId="11" borderId="0" xfId="0" applyFont="1" applyFill="1"/>
    <xf numFmtId="0" fontId="1" fillId="11" borderId="0" xfId="0" applyFont="1" applyFill="1" applyAlignment="1">
      <alignment horizontal="right"/>
    </xf>
    <xf numFmtId="166" fontId="1" fillId="11" borderId="0" xfId="0" applyNumberFormat="1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2" fontId="1" fillId="5" borderId="0" xfId="0" applyNumberFormat="1" applyFont="1" applyFill="1" applyAlignment="1">
      <alignment horizontal="left"/>
    </xf>
    <xf numFmtId="166" fontId="2" fillId="0" borderId="6" xfId="0" applyNumberFormat="1" applyFont="1" applyBorder="1" applyAlignment="1">
      <alignment horizontal="center"/>
    </xf>
    <xf numFmtId="166" fontId="3" fillId="5" borderId="0" xfId="0" applyNumberFormat="1" applyFont="1" applyFill="1" applyAlignment="1">
      <alignment horizontal="left"/>
    </xf>
    <xf numFmtId="166" fontId="4" fillId="0" borderId="7" xfId="0" applyNumberFormat="1" applyFont="1" applyBorder="1" applyAlignment="1">
      <alignment horizontal="center"/>
    </xf>
    <xf numFmtId="0" fontId="0" fillId="9" borderId="0" xfId="0" applyFill="1"/>
    <xf numFmtId="0" fontId="1" fillId="12" borderId="0" xfId="0" applyFont="1" applyFill="1" applyAlignment="1">
      <alignment horizontal="righ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0" fillId="12" borderId="0" xfId="0" applyFill="1"/>
    <xf numFmtId="165" fontId="1" fillId="12" borderId="0" xfId="0" applyNumberFormat="1" applyFont="1" applyFill="1" applyAlignment="1">
      <alignment horizontal="left"/>
    </xf>
    <xf numFmtId="2" fontId="1" fillId="12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2" fontId="1" fillId="4" borderId="0" xfId="0" applyNumberFormat="1" applyFont="1" applyFill="1" applyAlignment="1">
      <alignment horizontal="left"/>
    </xf>
    <xf numFmtId="0" fontId="0" fillId="11" borderId="0" xfId="0" applyFill="1"/>
    <xf numFmtId="0" fontId="2" fillId="0" borderId="0" xfId="0" applyFont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10" borderId="0" xfId="0" applyFont="1" applyFill="1" applyAlignment="1">
      <alignment horizontal="left"/>
    </xf>
    <xf numFmtId="0" fontId="0" fillId="10" borderId="0" xfId="0" applyFill="1"/>
    <xf numFmtId="166" fontId="1" fillId="12" borderId="0" xfId="0" applyNumberFormat="1" applyFont="1" applyFill="1" applyAlignment="1">
      <alignment horizontal="left"/>
    </xf>
    <xf numFmtId="2" fontId="1" fillId="10" borderId="0" xfId="0" applyNumberFormat="1" applyFont="1" applyFill="1" applyAlignment="1">
      <alignment horizontal="left"/>
    </xf>
    <xf numFmtId="165" fontId="1" fillId="5" borderId="0" xfId="0" applyNumberFormat="1" applyFont="1" applyFill="1" applyAlignment="1">
      <alignment horizontal="left"/>
    </xf>
    <xf numFmtId="165" fontId="5" fillId="5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1" fillId="12" borderId="0" xfId="0" applyNumberFormat="1" applyFont="1" applyFill="1" applyAlignment="1">
      <alignment horizontal="center"/>
    </xf>
    <xf numFmtId="0" fontId="0" fillId="3" borderId="0" xfId="0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0" fillId="5" borderId="0" xfId="0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0" fontId="0" fillId="0" borderId="0" xfId="0" applyFill="1"/>
    <xf numFmtId="167" fontId="1" fillId="0" borderId="0" xfId="0" applyNumberFormat="1" applyFont="1" applyFill="1" applyAlignment="1">
      <alignment horizontal="left"/>
    </xf>
    <xf numFmtId="0" fontId="2" fillId="11" borderId="0" xfId="0" applyFont="1" applyFill="1"/>
    <xf numFmtId="2" fontId="1" fillId="4" borderId="0" xfId="0" applyNumberFormat="1" applyFont="1" applyFill="1" applyAlignment="1">
      <alignment horizontal="center"/>
    </xf>
    <xf numFmtId="0" fontId="1" fillId="2" borderId="0" xfId="0" applyFont="1" applyFill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M34" sqref="M34"/>
    </sheetView>
  </sheetViews>
  <sheetFormatPr defaultRowHeight="15" x14ac:dyDescent="0.25"/>
  <cols>
    <col min="1" max="1" width="8.42578125" style="2" bestFit="1" customWidth="1"/>
    <col min="2" max="2" width="16.5703125" style="2" bestFit="1" customWidth="1"/>
    <col min="3" max="3" width="16.5703125" style="2" customWidth="1"/>
    <col min="7" max="7" width="3.42578125" customWidth="1"/>
    <col min="9" max="9" width="16.5703125" bestFit="1" customWidth="1"/>
    <col min="10" max="10" width="12.42578125" bestFit="1" customWidth="1"/>
  </cols>
  <sheetData>
    <row r="1" spans="1:15" x14ac:dyDescent="0.25">
      <c r="A1" s="29" t="s">
        <v>14</v>
      </c>
      <c r="B1" s="29" t="s">
        <v>28</v>
      </c>
      <c r="C1" s="85" t="s">
        <v>30</v>
      </c>
      <c r="E1" s="38" t="s">
        <v>6</v>
      </c>
      <c r="F1" s="61">
        <v>100</v>
      </c>
      <c r="G1" s="49"/>
      <c r="H1" s="29" t="s">
        <v>14</v>
      </c>
      <c r="I1" s="29" t="s">
        <v>28</v>
      </c>
      <c r="J1" s="85" t="s">
        <v>30</v>
      </c>
      <c r="L1" s="50" t="s">
        <v>6</v>
      </c>
      <c r="M1" s="51">
        <v>100</v>
      </c>
    </row>
    <row r="2" spans="1:15" x14ac:dyDescent="0.25">
      <c r="A2" s="30" t="s">
        <v>17</v>
      </c>
      <c r="B2" s="30" t="s">
        <v>29</v>
      </c>
      <c r="C2" s="86"/>
      <c r="E2" s="38" t="s">
        <v>5</v>
      </c>
      <c r="F2" s="61">
        <f>B23/(A22*F1)</f>
        <v>5.9499999999999997E-2</v>
      </c>
      <c r="G2" s="49"/>
      <c r="H2" s="30" t="s">
        <v>17</v>
      </c>
      <c r="I2" s="30" t="s">
        <v>29</v>
      </c>
      <c r="J2" s="86"/>
      <c r="L2" s="50" t="s">
        <v>5</v>
      </c>
      <c r="M2" s="63">
        <f>I22/((H21-1)*M1)</f>
        <v>5.473684210526316E-2</v>
      </c>
    </row>
    <row r="3" spans="1:15" x14ac:dyDescent="0.25">
      <c r="A3" s="2">
        <v>1</v>
      </c>
      <c r="B3" s="2">
        <v>7</v>
      </c>
      <c r="C3" s="2" t="b">
        <f>B3&lt;$F$5</f>
        <v>1</v>
      </c>
      <c r="E3" s="37" t="s">
        <v>7</v>
      </c>
      <c r="F3" s="61">
        <f>F1*F2</f>
        <v>5.9499999999999993</v>
      </c>
      <c r="G3" s="49"/>
      <c r="H3" s="2">
        <v>1</v>
      </c>
      <c r="I3" s="2">
        <v>7</v>
      </c>
      <c r="J3" s="2" t="b">
        <f>I3&lt;$F$5</f>
        <v>1</v>
      </c>
      <c r="L3" s="52" t="s">
        <v>7</v>
      </c>
      <c r="M3" s="54">
        <f>M1*M2</f>
        <v>5.4736842105263159</v>
      </c>
      <c r="O3">
        <v>1</v>
      </c>
    </row>
    <row r="4" spans="1:15" x14ac:dyDescent="0.25">
      <c r="A4" s="2">
        <v>2</v>
      </c>
      <c r="B4" s="2">
        <v>4</v>
      </c>
      <c r="C4" s="2" t="b">
        <f t="shared" ref="C4:C22" si="0">B4&lt;$F$5</f>
        <v>1</v>
      </c>
      <c r="E4" s="62"/>
      <c r="F4" s="62"/>
      <c r="G4" s="49"/>
      <c r="H4" s="2">
        <v>2</v>
      </c>
      <c r="I4" s="2">
        <v>4</v>
      </c>
      <c r="J4" s="2" t="b">
        <f t="shared" ref="J4:J13" si="1">I4&lt;$F$5</f>
        <v>1</v>
      </c>
      <c r="L4" s="53"/>
      <c r="M4" s="53"/>
    </row>
    <row r="5" spans="1:15" x14ac:dyDescent="0.25">
      <c r="A5" s="2">
        <v>3</v>
      </c>
      <c r="B5" s="2">
        <v>1</v>
      </c>
      <c r="C5" s="2" t="b">
        <f t="shared" si="0"/>
        <v>1</v>
      </c>
      <c r="E5" s="38" t="s">
        <v>8</v>
      </c>
      <c r="F5" s="64">
        <f>F3+3*SQRT(F1*F2*(1-F2))</f>
        <v>13.046743971709841</v>
      </c>
      <c r="G5" s="49"/>
      <c r="H5" s="2">
        <v>3</v>
      </c>
      <c r="I5" s="2">
        <v>1</v>
      </c>
      <c r="J5" s="2" t="b">
        <f t="shared" si="1"/>
        <v>1</v>
      </c>
      <c r="L5" s="50" t="s">
        <v>8</v>
      </c>
      <c r="M5" s="55">
        <f>M3+3*SQRT(M1*M2*(1-M2))</f>
        <v>12.297660192272293</v>
      </c>
    </row>
    <row r="6" spans="1:15" x14ac:dyDescent="0.25">
      <c r="A6" s="2">
        <v>4</v>
      </c>
      <c r="B6" s="2">
        <v>3</v>
      </c>
      <c r="C6" s="2" t="b">
        <f t="shared" si="0"/>
        <v>1</v>
      </c>
      <c r="E6" s="38" t="s">
        <v>9</v>
      </c>
      <c r="F6" s="61">
        <f>F3</f>
        <v>5.9499999999999993</v>
      </c>
      <c r="G6" s="49"/>
      <c r="H6" s="2">
        <v>4</v>
      </c>
      <c r="I6" s="2">
        <v>3</v>
      </c>
      <c r="J6" s="2" t="b">
        <f t="shared" si="1"/>
        <v>1</v>
      </c>
      <c r="L6" s="50" t="s">
        <v>9</v>
      </c>
      <c r="M6" s="54">
        <f>M3</f>
        <v>5.4736842105263159</v>
      </c>
    </row>
    <row r="7" spans="1:15" x14ac:dyDescent="0.25">
      <c r="A7" s="2">
        <v>5</v>
      </c>
      <c r="B7" s="2">
        <v>6</v>
      </c>
      <c r="C7" s="2" t="b">
        <f t="shared" si="0"/>
        <v>1</v>
      </c>
      <c r="E7" s="38" t="s">
        <v>10</v>
      </c>
      <c r="F7" s="61">
        <f>MAX(0,F3-3*SQRT(F1*F2*(1-F2)))</f>
        <v>0</v>
      </c>
      <c r="G7" s="49"/>
      <c r="H7" s="2">
        <v>5</v>
      </c>
      <c r="I7" s="2">
        <v>6</v>
      </c>
      <c r="J7" s="2" t="b">
        <f t="shared" si="1"/>
        <v>1</v>
      </c>
      <c r="L7" s="50" t="s">
        <v>10</v>
      </c>
      <c r="M7" s="51">
        <f>MAX(0,M3-3*SQRT(M1*M2*(1-M2)))</f>
        <v>0</v>
      </c>
    </row>
    <row r="8" spans="1:15" x14ac:dyDescent="0.25">
      <c r="A8" s="2">
        <v>6</v>
      </c>
      <c r="B8" s="2">
        <v>8</v>
      </c>
      <c r="C8" s="2" t="b">
        <f t="shared" si="0"/>
        <v>1</v>
      </c>
      <c r="E8" s="62"/>
      <c r="F8" s="62"/>
      <c r="G8" s="49"/>
      <c r="H8" s="2">
        <v>6</v>
      </c>
      <c r="I8" s="2">
        <v>8</v>
      </c>
      <c r="J8" s="2" t="b">
        <f t="shared" si="1"/>
        <v>1</v>
      </c>
      <c r="L8" s="53"/>
      <c r="M8" s="53"/>
    </row>
    <row r="9" spans="1:15" x14ac:dyDescent="0.25">
      <c r="A9" s="2">
        <v>7</v>
      </c>
      <c r="B9" s="2">
        <v>10</v>
      </c>
      <c r="C9" s="2" t="b">
        <f t="shared" si="0"/>
        <v>1</v>
      </c>
      <c r="E9" s="38" t="s">
        <v>11</v>
      </c>
      <c r="F9" s="36">
        <f>F2+3*SQRT(F2*(1-F2)/F1)</f>
        <v>0.13046743971709843</v>
      </c>
      <c r="G9" s="49"/>
      <c r="H9" s="2">
        <v>7</v>
      </c>
      <c r="I9" s="2">
        <v>10</v>
      </c>
      <c r="J9" s="2" t="b">
        <f t="shared" si="1"/>
        <v>1</v>
      </c>
      <c r="L9" s="50" t="s">
        <v>11</v>
      </c>
      <c r="M9" s="54">
        <f>M2+3*SQRT(M2*(1-M2)/M1)</f>
        <v>0.12297660192272294</v>
      </c>
    </row>
    <row r="10" spans="1:15" x14ac:dyDescent="0.25">
      <c r="A10" s="2">
        <v>8</v>
      </c>
      <c r="B10" s="2">
        <v>5</v>
      </c>
      <c r="C10" s="2" t="b">
        <f t="shared" si="0"/>
        <v>1</v>
      </c>
      <c r="E10" s="38" t="s">
        <v>12</v>
      </c>
      <c r="F10" s="36">
        <f>F2</f>
        <v>5.9499999999999997E-2</v>
      </c>
      <c r="G10" s="49"/>
      <c r="H10" s="2">
        <v>8</v>
      </c>
      <c r="I10" s="2">
        <v>5</v>
      </c>
      <c r="J10" s="2" t="b">
        <f t="shared" si="1"/>
        <v>1</v>
      </c>
      <c r="L10" s="50" t="s">
        <v>12</v>
      </c>
      <c r="M10" s="54">
        <f>M2</f>
        <v>5.473684210526316E-2</v>
      </c>
    </row>
    <row r="11" spans="1:15" x14ac:dyDescent="0.25">
      <c r="A11" s="2">
        <v>9</v>
      </c>
      <c r="B11" s="2">
        <v>2</v>
      </c>
      <c r="C11" s="2" t="b">
        <f t="shared" si="0"/>
        <v>1</v>
      </c>
      <c r="E11" s="38" t="s">
        <v>13</v>
      </c>
      <c r="F11" s="61">
        <f>MAX(0,F2-3*SQRT(F2*(1-F2)))</f>
        <v>0</v>
      </c>
      <c r="G11" s="49"/>
      <c r="H11" s="2">
        <v>9</v>
      </c>
      <c r="I11" s="2">
        <v>2</v>
      </c>
      <c r="J11" s="2" t="b">
        <f t="shared" si="1"/>
        <v>1</v>
      </c>
      <c r="L11" s="50" t="s">
        <v>13</v>
      </c>
      <c r="M11" s="51">
        <f>MAX(0,M2-3*SQRT(M2*(1-M2)))</f>
        <v>0</v>
      </c>
    </row>
    <row r="12" spans="1:15" x14ac:dyDescent="0.25">
      <c r="A12" s="11">
        <v>10</v>
      </c>
      <c r="B12" s="11">
        <v>7</v>
      </c>
      <c r="C12" s="2" t="b">
        <f t="shared" si="0"/>
        <v>1</v>
      </c>
      <c r="G12" s="49"/>
      <c r="H12" s="11">
        <v>10</v>
      </c>
      <c r="I12" s="11">
        <v>7</v>
      </c>
      <c r="J12" s="2" t="b">
        <f t="shared" si="1"/>
        <v>1</v>
      </c>
    </row>
    <row r="13" spans="1:15" x14ac:dyDescent="0.25">
      <c r="A13" s="11">
        <v>11</v>
      </c>
      <c r="B13" s="11">
        <v>6</v>
      </c>
      <c r="C13" s="2" t="b">
        <f t="shared" si="0"/>
        <v>1</v>
      </c>
      <c r="G13" s="49"/>
      <c r="H13" s="11">
        <v>11</v>
      </c>
      <c r="I13" s="11">
        <v>6</v>
      </c>
      <c r="J13" s="2" t="b">
        <f t="shared" si="1"/>
        <v>1</v>
      </c>
    </row>
    <row r="14" spans="1:15" x14ac:dyDescent="0.25">
      <c r="A14" s="11">
        <v>12</v>
      </c>
      <c r="B14" s="59">
        <v>15</v>
      </c>
      <c r="C14" s="59" t="b">
        <f t="shared" si="0"/>
        <v>0</v>
      </c>
      <c r="G14" s="49"/>
      <c r="H14" s="11">
        <v>13</v>
      </c>
      <c r="I14" s="2">
        <v>2</v>
      </c>
      <c r="J14" s="2" t="b">
        <f t="shared" ref="J14:J21" si="2">I14&lt;$F$5</f>
        <v>1</v>
      </c>
    </row>
    <row r="15" spans="1:15" x14ac:dyDescent="0.25">
      <c r="A15" s="11">
        <v>13</v>
      </c>
      <c r="B15" s="2">
        <v>2</v>
      </c>
      <c r="C15" s="2" t="b">
        <f t="shared" si="0"/>
        <v>1</v>
      </c>
      <c r="G15" s="49"/>
      <c r="H15" s="11">
        <v>14</v>
      </c>
      <c r="I15" s="2">
        <v>9</v>
      </c>
      <c r="J15" s="2" t="b">
        <f t="shared" si="2"/>
        <v>1</v>
      </c>
    </row>
    <row r="16" spans="1:15" ht="13.5" customHeight="1" x14ac:dyDescent="0.25">
      <c r="A16" s="11">
        <v>14</v>
      </c>
      <c r="B16" s="2">
        <v>9</v>
      </c>
      <c r="C16" s="2" t="b">
        <f t="shared" si="0"/>
        <v>1</v>
      </c>
      <c r="G16" s="49"/>
      <c r="H16" s="11">
        <v>15</v>
      </c>
      <c r="I16" s="2">
        <v>5</v>
      </c>
      <c r="J16" s="2" t="b">
        <f t="shared" si="2"/>
        <v>1</v>
      </c>
    </row>
    <row r="17" spans="1:10" x14ac:dyDescent="0.25">
      <c r="A17" s="11">
        <v>15</v>
      </c>
      <c r="B17" s="2">
        <v>5</v>
      </c>
      <c r="C17" s="2" t="b">
        <f t="shared" si="0"/>
        <v>1</v>
      </c>
      <c r="G17" s="49"/>
      <c r="H17" s="11">
        <v>16</v>
      </c>
      <c r="I17" s="2">
        <v>1</v>
      </c>
      <c r="J17" s="2" t="b">
        <f t="shared" si="2"/>
        <v>1</v>
      </c>
    </row>
    <row r="18" spans="1:10" x14ac:dyDescent="0.25">
      <c r="A18" s="11">
        <v>16</v>
      </c>
      <c r="B18" s="2">
        <v>1</v>
      </c>
      <c r="C18" s="2" t="b">
        <f t="shared" si="0"/>
        <v>1</v>
      </c>
      <c r="G18" s="49"/>
      <c r="H18" s="11">
        <v>17</v>
      </c>
      <c r="I18" s="2">
        <v>4</v>
      </c>
      <c r="J18" s="2" t="b">
        <f t="shared" si="2"/>
        <v>1</v>
      </c>
    </row>
    <row r="19" spans="1:10" x14ac:dyDescent="0.25">
      <c r="A19" s="11">
        <v>17</v>
      </c>
      <c r="B19" s="2">
        <v>4</v>
      </c>
      <c r="C19" s="2" t="b">
        <f t="shared" si="0"/>
        <v>1</v>
      </c>
      <c r="G19" s="49"/>
      <c r="H19" s="11">
        <v>18</v>
      </c>
      <c r="I19" s="2">
        <v>5</v>
      </c>
      <c r="J19" s="2" t="b">
        <f t="shared" si="2"/>
        <v>1</v>
      </c>
    </row>
    <row r="20" spans="1:10" x14ac:dyDescent="0.25">
      <c r="A20" s="11">
        <v>18</v>
      </c>
      <c r="B20" s="2">
        <v>5</v>
      </c>
      <c r="C20" s="2" t="b">
        <f t="shared" si="0"/>
        <v>1</v>
      </c>
      <c r="G20" s="49"/>
      <c r="H20" s="11">
        <v>19</v>
      </c>
      <c r="I20" s="2">
        <v>7</v>
      </c>
      <c r="J20" s="2" t="b">
        <f t="shared" si="2"/>
        <v>1</v>
      </c>
    </row>
    <row r="21" spans="1:10" x14ac:dyDescent="0.25">
      <c r="A21" s="11">
        <v>19</v>
      </c>
      <c r="B21" s="2">
        <v>7</v>
      </c>
      <c r="C21" s="2" t="b">
        <f t="shared" si="0"/>
        <v>1</v>
      </c>
      <c r="G21" s="49"/>
      <c r="H21" s="3">
        <v>20</v>
      </c>
      <c r="I21" s="3">
        <v>12</v>
      </c>
      <c r="J21" s="2" t="b">
        <f t="shared" si="2"/>
        <v>1</v>
      </c>
    </row>
    <row r="22" spans="1:10" x14ac:dyDescent="0.25">
      <c r="A22" s="3">
        <v>20</v>
      </c>
      <c r="B22" s="3">
        <v>12</v>
      </c>
      <c r="C22" s="2" t="b">
        <f t="shared" si="0"/>
        <v>1</v>
      </c>
      <c r="G22" s="49"/>
      <c r="H22" s="5" t="s">
        <v>0</v>
      </c>
      <c r="I22" s="5">
        <f>SUM(I3:I21)</f>
        <v>104</v>
      </c>
      <c r="J22" s="60" t="s">
        <v>31</v>
      </c>
    </row>
    <row r="23" spans="1:10" x14ac:dyDescent="0.25">
      <c r="A23" s="5" t="s">
        <v>0</v>
      </c>
      <c r="B23" s="5">
        <f>SUM(B3:B22)</f>
        <v>119</v>
      </c>
      <c r="C23" s="60" t="s">
        <v>31</v>
      </c>
      <c r="G23" s="49"/>
    </row>
    <row r="24" spans="1:10" x14ac:dyDescent="0.25">
      <c r="G24" s="49"/>
    </row>
    <row r="25" spans="1:10" x14ac:dyDescent="0.25">
      <c r="G25" s="49"/>
    </row>
    <row r="26" spans="1:10" x14ac:dyDescent="0.25">
      <c r="G26" s="49"/>
    </row>
    <row r="27" spans="1:10" x14ac:dyDescent="0.25">
      <c r="G27" s="49"/>
    </row>
  </sheetData>
  <mergeCells count="2">
    <mergeCell ref="C1:C2"/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1" sqref="D1:E11"/>
    </sheetView>
  </sheetViews>
  <sheetFormatPr defaultColWidth="8.85546875" defaultRowHeight="15" x14ac:dyDescent="0.25"/>
  <cols>
    <col min="1" max="1" width="8.85546875" style="2" bestFit="1" customWidth="1"/>
    <col min="2" max="2" width="19" style="2" bestFit="1" customWidth="1"/>
    <col min="4" max="4" width="9.28515625" bestFit="1" customWidth="1"/>
  </cols>
  <sheetData>
    <row r="1" spans="1:5" x14ac:dyDescent="0.25">
      <c r="A1" s="29" t="s">
        <v>4</v>
      </c>
      <c r="B1" s="29" t="s">
        <v>1</v>
      </c>
      <c r="D1" s="19" t="s">
        <v>6</v>
      </c>
      <c r="E1" s="20">
        <v>200</v>
      </c>
    </row>
    <row r="2" spans="1:5" x14ac:dyDescent="0.25">
      <c r="A2" s="30" t="s">
        <v>3</v>
      </c>
      <c r="B2" s="30" t="s">
        <v>2</v>
      </c>
      <c r="D2" s="19" t="s">
        <v>5</v>
      </c>
      <c r="E2" s="20">
        <f>B33/(A32*E1)</f>
        <v>0.01</v>
      </c>
    </row>
    <row r="3" spans="1:5" x14ac:dyDescent="0.25">
      <c r="A3" s="2">
        <v>1</v>
      </c>
      <c r="B3" s="2">
        <v>2</v>
      </c>
      <c r="D3" s="21" t="s">
        <v>7</v>
      </c>
      <c r="E3" s="20">
        <f>E1*E2</f>
        <v>2</v>
      </c>
    </row>
    <row r="4" spans="1:5" x14ac:dyDescent="0.25">
      <c r="A4" s="2">
        <v>2</v>
      </c>
      <c r="B4" s="2">
        <v>0</v>
      </c>
    </row>
    <row r="5" spans="1:5" x14ac:dyDescent="0.25">
      <c r="A5" s="2">
        <v>3</v>
      </c>
      <c r="B5" s="2">
        <v>2</v>
      </c>
      <c r="D5" s="22" t="s">
        <v>8</v>
      </c>
      <c r="E5" s="23">
        <f>E3+3*SQRT(E1*E2*(1-E2))</f>
        <v>6.2213741838410872</v>
      </c>
    </row>
    <row r="6" spans="1:5" x14ac:dyDescent="0.25">
      <c r="A6" s="2">
        <v>4</v>
      </c>
      <c r="B6" s="2">
        <v>0</v>
      </c>
      <c r="D6" s="22" t="s">
        <v>9</v>
      </c>
      <c r="E6" s="24">
        <f>E3</f>
        <v>2</v>
      </c>
    </row>
    <row r="7" spans="1:5" x14ac:dyDescent="0.25">
      <c r="A7" s="2">
        <v>5</v>
      </c>
      <c r="B7" s="2">
        <v>5</v>
      </c>
      <c r="D7" s="22" t="s">
        <v>10</v>
      </c>
      <c r="E7" s="24">
        <f>MAX(0,E3-3*SQRT(E1*E2*(1-E2)))</f>
        <v>0</v>
      </c>
    </row>
    <row r="8" spans="1:5" x14ac:dyDescent="0.25">
      <c r="A8" s="2">
        <v>6</v>
      </c>
      <c r="B8" s="2">
        <v>4</v>
      </c>
    </row>
    <row r="9" spans="1:5" x14ac:dyDescent="0.25">
      <c r="A9" s="2">
        <v>7</v>
      </c>
      <c r="B9" s="2">
        <v>3</v>
      </c>
      <c r="D9" s="25" t="s">
        <v>11</v>
      </c>
      <c r="E9" s="26">
        <f>E2+3*SQRT(E2*(1-E2)/E1)</f>
        <v>3.1106870919205436E-2</v>
      </c>
    </row>
    <row r="10" spans="1:5" x14ac:dyDescent="0.25">
      <c r="A10" s="2">
        <v>8</v>
      </c>
      <c r="B10" s="2">
        <v>0</v>
      </c>
      <c r="D10" s="25" t="s">
        <v>12</v>
      </c>
      <c r="E10" s="27">
        <f>E2</f>
        <v>0.01</v>
      </c>
    </row>
    <row r="11" spans="1:5" x14ac:dyDescent="0.25">
      <c r="A11" s="2">
        <v>9</v>
      </c>
      <c r="B11" s="2">
        <v>0</v>
      </c>
      <c r="D11" s="25" t="s">
        <v>13</v>
      </c>
      <c r="E11" s="28">
        <f>MAX(0,E2-3*SQRT(E2*(1-E2)))</f>
        <v>0</v>
      </c>
    </row>
    <row r="12" spans="1:5" x14ac:dyDescent="0.25">
      <c r="A12" s="2">
        <v>10</v>
      </c>
      <c r="B12" s="2">
        <v>3</v>
      </c>
    </row>
    <row r="13" spans="1:5" x14ac:dyDescent="0.25">
      <c r="A13" s="2">
        <v>11</v>
      </c>
      <c r="B13" s="2">
        <v>2</v>
      </c>
    </row>
    <row r="14" spans="1:5" x14ac:dyDescent="0.25">
      <c r="A14" s="2">
        <v>12</v>
      </c>
      <c r="B14" s="2">
        <v>2</v>
      </c>
    </row>
    <row r="15" spans="1:5" x14ac:dyDescent="0.25">
      <c r="A15" s="2">
        <v>13</v>
      </c>
      <c r="B15" s="2">
        <v>1</v>
      </c>
    </row>
    <row r="16" spans="1:5" x14ac:dyDescent="0.25">
      <c r="A16" s="2">
        <v>14</v>
      </c>
      <c r="B16" s="2">
        <v>2</v>
      </c>
    </row>
    <row r="17" spans="1:2" x14ac:dyDescent="0.25">
      <c r="A17" s="2">
        <v>15</v>
      </c>
      <c r="B17" s="2">
        <v>4</v>
      </c>
    </row>
    <row r="18" spans="1:2" x14ac:dyDescent="0.25">
      <c r="A18" s="2">
        <v>16</v>
      </c>
      <c r="B18" s="2">
        <v>1</v>
      </c>
    </row>
    <row r="19" spans="1:2" x14ac:dyDescent="0.25">
      <c r="A19" s="2">
        <v>17</v>
      </c>
      <c r="B19" s="2">
        <v>5</v>
      </c>
    </row>
    <row r="20" spans="1:2" x14ac:dyDescent="0.25">
      <c r="A20" s="2">
        <v>18</v>
      </c>
      <c r="B20" s="2">
        <v>3</v>
      </c>
    </row>
    <row r="21" spans="1:2" x14ac:dyDescent="0.25">
      <c r="A21" s="2">
        <v>19</v>
      </c>
      <c r="B21" s="2">
        <v>3</v>
      </c>
    </row>
    <row r="22" spans="1:2" x14ac:dyDescent="0.25">
      <c r="A22" s="2">
        <v>20</v>
      </c>
      <c r="B22" s="2">
        <v>4</v>
      </c>
    </row>
    <row r="23" spans="1:2" x14ac:dyDescent="0.25">
      <c r="A23" s="2">
        <v>21</v>
      </c>
      <c r="B23" s="2">
        <v>0</v>
      </c>
    </row>
    <row r="24" spans="1:2" x14ac:dyDescent="0.25">
      <c r="A24" s="2">
        <v>22</v>
      </c>
      <c r="B24" s="2">
        <v>2</v>
      </c>
    </row>
    <row r="25" spans="1:2" x14ac:dyDescent="0.25">
      <c r="A25" s="2">
        <v>23</v>
      </c>
      <c r="B25" s="2">
        <v>3</v>
      </c>
    </row>
    <row r="26" spans="1:2" x14ac:dyDescent="0.25">
      <c r="A26" s="2">
        <v>24</v>
      </c>
      <c r="B26" s="2">
        <v>0</v>
      </c>
    </row>
    <row r="27" spans="1:2" x14ac:dyDescent="0.25">
      <c r="A27" s="2">
        <v>25</v>
      </c>
      <c r="B27" s="2">
        <v>0</v>
      </c>
    </row>
    <row r="28" spans="1:2" x14ac:dyDescent="0.25">
      <c r="A28" s="2">
        <v>26</v>
      </c>
      <c r="B28" s="2">
        <v>2</v>
      </c>
    </row>
    <row r="29" spans="1:2" x14ac:dyDescent="0.25">
      <c r="A29" s="2">
        <v>27</v>
      </c>
      <c r="B29" s="2">
        <v>2</v>
      </c>
    </row>
    <row r="30" spans="1:2" x14ac:dyDescent="0.25">
      <c r="A30" s="2">
        <v>28</v>
      </c>
      <c r="B30" s="2">
        <v>1</v>
      </c>
    </row>
    <row r="31" spans="1:2" x14ac:dyDescent="0.25">
      <c r="A31" s="2">
        <v>29</v>
      </c>
      <c r="B31" s="2">
        <v>3</v>
      </c>
    </row>
    <row r="32" spans="1:2" x14ac:dyDescent="0.25">
      <c r="A32" s="3">
        <v>30</v>
      </c>
      <c r="B32" s="3">
        <v>1</v>
      </c>
    </row>
    <row r="33" spans="1:2" x14ac:dyDescent="0.25">
      <c r="A33" s="5" t="s">
        <v>0</v>
      </c>
      <c r="B33" s="5">
        <f>SUM(B3:B32)</f>
        <v>60</v>
      </c>
    </row>
  </sheetData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D3" sqref="D3"/>
    </sheetView>
  </sheetViews>
  <sheetFormatPr defaultRowHeight="15" x14ac:dyDescent="0.25"/>
  <cols>
    <col min="1" max="2" width="10.7109375" style="2" bestFit="1" customWidth="1"/>
    <col min="3" max="4" width="14.42578125" bestFit="1" customWidth="1"/>
    <col min="5" max="5" width="11.42578125" customWidth="1"/>
    <col min="8" max="8" width="9.5703125" bestFit="1" customWidth="1"/>
  </cols>
  <sheetData>
    <row r="1" spans="1:11" x14ac:dyDescent="0.25">
      <c r="A1" s="29" t="s">
        <v>17</v>
      </c>
      <c r="B1" s="29" t="s">
        <v>15</v>
      </c>
      <c r="C1" s="29" t="s">
        <v>18</v>
      </c>
      <c r="D1" s="32" t="s">
        <v>20</v>
      </c>
      <c r="E1" s="81" t="s">
        <v>22</v>
      </c>
      <c r="G1" s="39" t="s">
        <v>23</v>
      </c>
      <c r="H1" s="40">
        <f>C8/B8</f>
        <v>5.4545454545454543E-2</v>
      </c>
      <c r="J1" s="16" t="s">
        <v>5</v>
      </c>
      <c r="K1" s="17">
        <f>C8/(A7*B4)</f>
        <v>0.05</v>
      </c>
    </row>
    <row r="2" spans="1:11" x14ac:dyDescent="0.25">
      <c r="A2" s="30" t="s">
        <v>16</v>
      </c>
      <c r="B2" s="30" t="s">
        <v>16</v>
      </c>
      <c r="C2" s="30" t="s">
        <v>19</v>
      </c>
      <c r="D2" s="33" t="s">
        <v>19</v>
      </c>
      <c r="E2" s="82"/>
      <c r="G2" s="41"/>
      <c r="H2" s="41"/>
      <c r="J2" s="18"/>
      <c r="K2" s="18"/>
    </row>
    <row r="3" spans="1:11" x14ac:dyDescent="0.25">
      <c r="A3" s="2">
        <v>1</v>
      </c>
      <c r="B3" s="2">
        <v>200</v>
      </c>
      <c r="C3" s="2">
        <v>8</v>
      </c>
      <c r="D3" s="34">
        <f>C3/B3</f>
        <v>0.04</v>
      </c>
      <c r="E3" s="34">
        <f>$K$1+3*SQRT($K$1*(1-$K$1)/B3)</f>
        <v>9.6233105022267326E-2</v>
      </c>
      <c r="G3" s="84" t="s">
        <v>27</v>
      </c>
      <c r="H3" s="84"/>
      <c r="J3" s="83" t="s">
        <v>26</v>
      </c>
      <c r="K3" s="83"/>
    </row>
    <row r="4" spans="1:11" x14ac:dyDescent="0.25">
      <c r="A4" s="2">
        <v>2</v>
      </c>
      <c r="B4" s="2">
        <v>240</v>
      </c>
      <c r="C4" s="2">
        <v>13</v>
      </c>
      <c r="D4" s="34">
        <f>C4/B4</f>
        <v>5.4166666666666669E-2</v>
      </c>
      <c r="E4" s="34">
        <f t="shared" ref="E4:E7" si="0">$K$1+3*SQRT($K$1*(1-$K$1)/B4)</f>
        <v>9.2204857540335333E-2</v>
      </c>
      <c r="G4" s="41"/>
      <c r="H4" s="41"/>
      <c r="J4" s="18"/>
      <c r="K4" s="18"/>
    </row>
    <row r="5" spans="1:11" x14ac:dyDescent="0.25">
      <c r="A5" s="2">
        <v>3</v>
      </c>
      <c r="B5" s="2">
        <v>220</v>
      </c>
      <c r="C5" s="2">
        <v>8</v>
      </c>
      <c r="D5" s="34">
        <f t="shared" ref="D5:D6" si="1">C5/B5</f>
        <v>3.6363636363636362E-2</v>
      </c>
      <c r="E5" s="34">
        <f t="shared" si="0"/>
        <v>9.4081536023394405E-2</v>
      </c>
      <c r="G5" s="42" t="s">
        <v>11</v>
      </c>
      <c r="H5" s="43">
        <f>H1+3*SQRT(H1*(1-H1)/B4)</f>
        <v>9.852140589981026E-2</v>
      </c>
      <c r="J5" s="16" t="s">
        <v>11</v>
      </c>
      <c r="K5" s="47">
        <f>K1+3*SQRT(K1*(1-K1)/B4)</f>
        <v>9.2204857540335333E-2</v>
      </c>
    </row>
    <row r="6" spans="1:11" x14ac:dyDescent="0.25">
      <c r="A6" s="2">
        <v>4</v>
      </c>
      <c r="B6" s="2">
        <v>240</v>
      </c>
      <c r="C6" s="2">
        <v>12</v>
      </c>
      <c r="D6" s="34">
        <f t="shared" si="1"/>
        <v>0.05</v>
      </c>
      <c r="E6" s="34">
        <f t="shared" si="0"/>
        <v>9.2204857540335333E-2</v>
      </c>
      <c r="G6" s="42" t="s">
        <v>24</v>
      </c>
      <c r="H6" s="43">
        <f>H1</f>
        <v>5.4545454545454543E-2</v>
      </c>
      <c r="J6" s="16" t="s">
        <v>24</v>
      </c>
      <c r="K6" s="45">
        <f>K1</f>
        <v>0.05</v>
      </c>
    </row>
    <row r="7" spans="1:11" x14ac:dyDescent="0.25">
      <c r="A7" s="3">
        <v>5</v>
      </c>
      <c r="B7" s="3">
        <v>200</v>
      </c>
      <c r="C7" s="3">
        <v>19</v>
      </c>
      <c r="D7" s="46">
        <f>C7/B7</f>
        <v>9.5000000000000001E-2</v>
      </c>
      <c r="E7" s="48">
        <f t="shared" si="0"/>
        <v>9.6233105022267326E-2</v>
      </c>
      <c r="G7" s="42" t="s">
        <v>25</v>
      </c>
      <c r="H7" s="43">
        <f>MAX(0,H1-3*SQRT(H1*(1-H1)/B4))</f>
        <v>1.0569503191098818E-2</v>
      </c>
      <c r="J7" s="16" t="s">
        <v>25</v>
      </c>
      <c r="K7" s="44">
        <f>MAX(0,K1-3*SQRT(K1*(1-K1)/B4))</f>
        <v>7.7951424596646723E-3</v>
      </c>
    </row>
    <row r="8" spans="1:11" x14ac:dyDescent="0.25">
      <c r="A8" s="5" t="s">
        <v>0</v>
      </c>
      <c r="B8" s="5">
        <f>SUM(B3:B7)</f>
        <v>1100</v>
      </c>
      <c r="C8" s="5">
        <f>SUM(C3:C7)</f>
        <v>60</v>
      </c>
      <c r="D8" s="35" t="s">
        <v>21</v>
      </c>
      <c r="E8" s="35" t="s">
        <v>21</v>
      </c>
    </row>
  </sheetData>
  <mergeCells count="3">
    <mergeCell ref="E1:E2"/>
    <mergeCell ref="J3:K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25" sqref="A25"/>
    </sheetView>
  </sheetViews>
  <sheetFormatPr defaultRowHeight="15" x14ac:dyDescent="0.25"/>
  <cols>
    <col min="1" max="1" width="8" bestFit="1" customWidth="1"/>
    <col min="2" max="2" width="11.42578125" bestFit="1" customWidth="1"/>
    <col min="3" max="3" width="11" bestFit="1" customWidth="1"/>
    <col min="4" max="4" width="11.5703125" bestFit="1" customWidth="1"/>
    <col min="5" max="7" width="11" customWidth="1"/>
    <col min="9" max="9" width="10" customWidth="1"/>
    <col min="10" max="10" width="13.28515625" customWidth="1"/>
    <col min="13" max="13" width="6.28515625" customWidth="1"/>
  </cols>
  <sheetData>
    <row r="1" spans="1:13" x14ac:dyDescent="0.25">
      <c r="A1" s="29"/>
      <c r="B1" s="29" t="s">
        <v>32</v>
      </c>
      <c r="C1" s="29" t="s">
        <v>36</v>
      </c>
      <c r="D1" s="29" t="s">
        <v>20</v>
      </c>
      <c r="E1" s="29"/>
      <c r="F1" s="29" t="s">
        <v>22</v>
      </c>
      <c r="G1" s="29"/>
      <c r="I1" s="39" t="s">
        <v>23</v>
      </c>
      <c r="J1" s="40">
        <f>C19/B19</f>
        <v>0.1055858310626703</v>
      </c>
      <c r="L1" s="16" t="s">
        <v>5</v>
      </c>
      <c r="M1" s="65">
        <f>C19/(A18*B14)</f>
        <v>8.4010840108401083E-2</v>
      </c>
    </row>
    <row r="2" spans="1:13" x14ac:dyDescent="0.25">
      <c r="A2" s="31" t="s">
        <v>35</v>
      </c>
      <c r="B2" s="31" t="s">
        <v>33</v>
      </c>
      <c r="C2" s="31" t="s">
        <v>37</v>
      </c>
      <c r="D2" s="31" t="s">
        <v>39</v>
      </c>
      <c r="E2" s="31" t="s">
        <v>30</v>
      </c>
      <c r="F2" s="31" t="s">
        <v>41</v>
      </c>
      <c r="G2" s="31" t="s">
        <v>30</v>
      </c>
      <c r="I2" s="41"/>
      <c r="J2" s="41"/>
      <c r="L2" s="18"/>
      <c r="M2" s="18"/>
    </row>
    <row r="3" spans="1:13" x14ac:dyDescent="0.25">
      <c r="A3" s="30"/>
      <c r="B3" s="30" t="s">
        <v>34</v>
      </c>
      <c r="C3" s="30" t="s">
        <v>38</v>
      </c>
      <c r="D3" s="30" t="s">
        <v>40</v>
      </c>
      <c r="E3" s="30"/>
      <c r="F3" s="30"/>
      <c r="G3" s="30"/>
      <c r="I3" s="84" t="s">
        <v>27</v>
      </c>
      <c r="J3" s="84"/>
      <c r="L3" s="83" t="s">
        <v>26</v>
      </c>
      <c r="M3" s="83"/>
    </row>
    <row r="4" spans="1:13" x14ac:dyDescent="0.25">
      <c r="A4">
        <v>1</v>
      </c>
      <c r="B4" s="2">
        <v>105</v>
      </c>
      <c r="C4" s="2">
        <v>12</v>
      </c>
      <c r="D4" s="4">
        <f>C4/B4</f>
        <v>0.11428571428571428</v>
      </c>
      <c r="E4" s="4" t="str">
        <f t="shared" ref="E4:E18" si="0">(D4&gt;$J$7) &amp; (D4&lt;$J$5)</f>
        <v>TRUETRUE</v>
      </c>
      <c r="F4" s="68">
        <f t="shared" ref="F4:F15" si="1">$J$1+3*SQRT($J$1*(1-$J$1)/B4)</f>
        <v>0.19555604677311317</v>
      </c>
      <c r="G4" s="68" t="str">
        <f t="shared" ref="G4:G15" si="2">(D4&gt;$J$7) &amp; (D4&lt;F4)</f>
        <v>TRUETRUE</v>
      </c>
      <c r="I4" s="41"/>
      <c r="J4" s="41"/>
      <c r="L4" s="18"/>
      <c r="M4" s="18"/>
    </row>
    <row r="5" spans="1:13" x14ac:dyDescent="0.25">
      <c r="A5">
        <v>2</v>
      </c>
      <c r="B5" s="2">
        <v>83</v>
      </c>
      <c r="C5" s="2">
        <v>8</v>
      </c>
      <c r="D5" s="4">
        <f t="shared" ref="D5:D17" si="3">C5/B5</f>
        <v>9.6385542168674704E-2</v>
      </c>
      <c r="E5" s="4" t="str">
        <f t="shared" si="0"/>
        <v>TRUETRUE</v>
      </c>
      <c r="F5" s="68">
        <f t="shared" si="1"/>
        <v>0.20677973833160013</v>
      </c>
      <c r="G5" s="68" t="str">
        <f t="shared" si="2"/>
        <v>TRUETRUE</v>
      </c>
      <c r="I5" s="42" t="s">
        <v>11</v>
      </c>
      <c r="J5" s="40">
        <f>J1+3*SQRT(J1*(1-J1)/B14)</f>
        <v>0.18871259145472877</v>
      </c>
      <c r="L5" s="16" t="s">
        <v>11</v>
      </c>
      <c r="M5" s="66">
        <f>M1+3*SQRT(M1*(1-M1)/B14)</f>
        <v>0.15904888843415171</v>
      </c>
    </row>
    <row r="6" spans="1:13" x14ac:dyDescent="0.25">
      <c r="A6">
        <v>3</v>
      </c>
      <c r="B6" s="2">
        <v>80</v>
      </c>
      <c r="C6" s="2">
        <v>6</v>
      </c>
      <c r="D6" s="4">
        <f t="shared" si="3"/>
        <v>7.4999999999999997E-2</v>
      </c>
      <c r="E6" s="4" t="str">
        <f t="shared" si="0"/>
        <v>TRUETRUE</v>
      </c>
      <c r="F6" s="68">
        <f t="shared" si="1"/>
        <v>0.20865966200882269</v>
      </c>
      <c r="G6" s="68" t="str">
        <f t="shared" si="2"/>
        <v>TRUETRUE</v>
      </c>
      <c r="I6" s="42" t="s">
        <v>24</v>
      </c>
      <c r="J6" s="40">
        <f>J1</f>
        <v>0.1055858310626703</v>
      </c>
      <c r="L6" s="16" t="s">
        <v>24</v>
      </c>
      <c r="M6" s="65">
        <f>M1</f>
        <v>8.4010840108401083E-2</v>
      </c>
    </row>
    <row r="7" spans="1:13" x14ac:dyDescent="0.25">
      <c r="A7">
        <v>4</v>
      </c>
      <c r="B7" s="2">
        <v>100</v>
      </c>
      <c r="C7" s="2">
        <v>9</v>
      </c>
      <c r="D7" s="4">
        <f t="shared" si="3"/>
        <v>0.09</v>
      </c>
      <c r="E7" s="4" t="str">
        <f t="shared" si="0"/>
        <v>TRUETRUE</v>
      </c>
      <c r="F7" s="68">
        <f t="shared" si="1"/>
        <v>0.19777786814143758</v>
      </c>
      <c r="G7" s="68" t="str">
        <f t="shared" si="2"/>
        <v>TRUETRUE</v>
      </c>
      <c r="I7" s="42" t="s">
        <v>25</v>
      </c>
      <c r="J7" s="40">
        <f>MAX(0,J1-3*SQRT(J1*(1-J1)/B14))</f>
        <v>2.2459070670611841E-2</v>
      </c>
      <c r="L7" s="16" t="s">
        <v>25</v>
      </c>
      <c r="M7" s="65">
        <f>MAX(0,M1-3*SQRT(M1*(1-M1)/B14))</f>
        <v>8.9727917826504383E-3</v>
      </c>
    </row>
    <row r="8" spans="1:13" x14ac:dyDescent="0.25">
      <c r="A8">
        <v>5</v>
      </c>
      <c r="B8" s="2">
        <v>110</v>
      </c>
      <c r="C8" s="2">
        <v>10</v>
      </c>
      <c r="D8" s="4">
        <f t="shared" si="3"/>
        <v>9.0909090909090912E-2</v>
      </c>
      <c r="E8" s="4" t="str">
        <f t="shared" si="0"/>
        <v>TRUETRUE</v>
      </c>
      <c r="F8" s="68">
        <f t="shared" si="1"/>
        <v>0.19348748944361741</v>
      </c>
      <c r="G8" s="68" t="str">
        <f t="shared" si="2"/>
        <v>TRUETRUE</v>
      </c>
    </row>
    <row r="9" spans="1:13" x14ac:dyDescent="0.25">
      <c r="A9">
        <v>6</v>
      </c>
      <c r="B9" s="2">
        <v>116</v>
      </c>
      <c r="C9" s="2">
        <v>12</v>
      </c>
      <c r="D9" s="4">
        <f t="shared" si="3"/>
        <v>0.10344827586206896</v>
      </c>
      <c r="E9" s="4" t="str">
        <f t="shared" si="0"/>
        <v>TRUETRUE</v>
      </c>
      <c r="F9" s="68">
        <f t="shared" si="1"/>
        <v>0.19118398857553529</v>
      </c>
      <c r="G9" s="68" t="str">
        <f t="shared" si="2"/>
        <v>TRUETRUE</v>
      </c>
    </row>
    <row r="10" spans="1:13" x14ac:dyDescent="0.25">
      <c r="A10">
        <v>7</v>
      </c>
      <c r="B10" s="2">
        <v>108</v>
      </c>
      <c r="C10" s="2">
        <v>11</v>
      </c>
      <c r="D10" s="4">
        <f t="shared" si="3"/>
        <v>0.10185185185185185</v>
      </c>
      <c r="E10" s="4" t="str">
        <f t="shared" si="0"/>
        <v>TRUETRUE</v>
      </c>
      <c r="F10" s="68">
        <f t="shared" si="1"/>
        <v>0.19429766010361404</v>
      </c>
      <c r="G10" s="68" t="str">
        <f t="shared" si="2"/>
        <v>TRUETRUE</v>
      </c>
    </row>
    <row r="11" spans="1:13" x14ac:dyDescent="0.25">
      <c r="A11">
        <v>8</v>
      </c>
      <c r="B11" s="2">
        <v>97</v>
      </c>
      <c r="C11" s="2">
        <v>16</v>
      </c>
      <c r="D11" s="4">
        <f t="shared" si="3"/>
        <v>0.16494845360824742</v>
      </c>
      <c r="E11" s="4" t="str">
        <f t="shared" si="0"/>
        <v>TRUETRUE</v>
      </c>
      <c r="F11" s="68">
        <f t="shared" si="1"/>
        <v>0.19919266236645308</v>
      </c>
      <c r="G11" s="68" t="str">
        <f t="shared" si="2"/>
        <v>TRUETRUE</v>
      </c>
    </row>
    <row r="12" spans="1:13" x14ac:dyDescent="0.25">
      <c r="A12">
        <v>9</v>
      </c>
      <c r="B12" s="2">
        <v>85</v>
      </c>
      <c r="C12" s="2">
        <v>10</v>
      </c>
      <c r="D12" s="4">
        <f t="shared" si="3"/>
        <v>0.11764705882352941</v>
      </c>
      <c r="E12" s="4" t="str">
        <f t="shared" si="0"/>
        <v>TRUETRUE</v>
      </c>
      <c r="F12" s="68">
        <f t="shared" si="1"/>
        <v>0.20558213511632784</v>
      </c>
      <c r="G12" s="68" t="str">
        <f t="shared" si="2"/>
        <v>TRUETRUE</v>
      </c>
    </row>
    <row r="13" spans="1:13" x14ac:dyDescent="0.25">
      <c r="A13">
        <v>10</v>
      </c>
      <c r="B13" s="2">
        <v>92</v>
      </c>
      <c r="C13" s="2">
        <v>6</v>
      </c>
      <c r="D13" s="4">
        <f t="shared" si="3"/>
        <v>6.5217391304347824E-2</v>
      </c>
      <c r="E13" s="4" t="str">
        <f t="shared" si="0"/>
        <v>TRUETRUE</v>
      </c>
      <c r="F13" s="68">
        <f t="shared" si="1"/>
        <v>0.20170267402370665</v>
      </c>
      <c r="G13" s="68" t="str">
        <f t="shared" si="2"/>
        <v>TRUETRUE</v>
      </c>
    </row>
    <row r="14" spans="1:13" x14ac:dyDescent="0.25">
      <c r="A14">
        <v>11</v>
      </c>
      <c r="B14" s="2">
        <v>123</v>
      </c>
      <c r="C14" s="2">
        <v>15</v>
      </c>
      <c r="D14" s="4">
        <f t="shared" si="3"/>
        <v>0.12195121951219512</v>
      </c>
      <c r="E14" s="4" t="str">
        <f t="shared" si="0"/>
        <v>TRUETRUE</v>
      </c>
      <c r="F14" s="68">
        <f t="shared" si="1"/>
        <v>0.18871259145472877</v>
      </c>
      <c r="G14" s="68" t="str">
        <f t="shared" si="2"/>
        <v>TRUETRUE</v>
      </c>
    </row>
    <row r="15" spans="1:13" x14ac:dyDescent="0.25">
      <c r="A15">
        <v>12</v>
      </c>
      <c r="B15" s="2">
        <v>117</v>
      </c>
      <c r="C15" s="2">
        <v>9</v>
      </c>
      <c r="D15" s="4">
        <f t="shared" si="3"/>
        <v>7.6923076923076927E-2</v>
      </c>
      <c r="E15" s="4" t="str">
        <f t="shared" si="0"/>
        <v>TRUETRUE</v>
      </c>
      <c r="F15" s="68">
        <f t="shared" si="1"/>
        <v>0.1908173994926633</v>
      </c>
      <c r="G15" s="68" t="str">
        <f t="shared" si="2"/>
        <v>TRUETRUE</v>
      </c>
    </row>
    <row r="16" spans="1:13" x14ac:dyDescent="0.25">
      <c r="A16">
        <v>13</v>
      </c>
      <c r="B16" s="2">
        <v>79</v>
      </c>
      <c r="C16" s="2">
        <v>16</v>
      </c>
      <c r="D16" s="67">
        <f>C16/B16</f>
        <v>0.20253164556962025</v>
      </c>
      <c r="E16" s="67" t="str">
        <f t="shared" si="0"/>
        <v>TRUEFALSE</v>
      </c>
      <c r="F16" s="68">
        <f>$J$1+3*SQRT($J$1*(1-$J$1)/B16)</f>
        <v>0.20930997654171474</v>
      </c>
      <c r="G16" s="68" t="str">
        <f>(D16&gt;$J$7) &amp; (D16&lt;F16)</f>
        <v>TRUETRUE</v>
      </c>
    </row>
    <row r="17" spans="1:11" x14ac:dyDescent="0.25">
      <c r="A17">
        <v>14</v>
      </c>
      <c r="B17" s="2">
        <v>82</v>
      </c>
      <c r="C17" s="2">
        <v>10</v>
      </c>
      <c r="D17" s="4">
        <f t="shared" si="3"/>
        <v>0.12195121951219512</v>
      </c>
      <c r="E17" s="4" t="str">
        <f t="shared" si="0"/>
        <v>TRUETRUE</v>
      </c>
      <c r="F17" s="68">
        <f t="shared" ref="F17:F18" si="4">$J$1+3*SQRT($J$1*(1-$J$1)/B17)</f>
        <v>0.20739490452824139</v>
      </c>
      <c r="G17" s="68" t="str">
        <f t="shared" ref="G17:G18" si="5">(D17&gt;$J$7) &amp; (D17&lt;F17)</f>
        <v>TRUETRUE</v>
      </c>
    </row>
    <row r="18" spans="1:11" x14ac:dyDescent="0.25">
      <c r="A18" s="1">
        <v>15</v>
      </c>
      <c r="B18" s="3">
        <v>91</v>
      </c>
      <c r="C18" s="3">
        <v>5</v>
      </c>
      <c r="D18" s="4">
        <f>C18/B18</f>
        <v>5.4945054945054944E-2</v>
      </c>
      <c r="E18" s="4" t="str">
        <f t="shared" si="0"/>
        <v>TRUETRUE</v>
      </c>
      <c r="F18" s="68">
        <f t="shared" si="4"/>
        <v>0.20222934559884689</v>
      </c>
      <c r="G18" s="68" t="str">
        <f t="shared" si="5"/>
        <v>TRUETRUE</v>
      </c>
    </row>
    <row r="19" spans="1:11" x14ac:dyDescent="0.25">
      <c r="A19" s="5" t="s">
        <v>0</v>
      </c>
      <c r="B19" s="5">
        <f>SUM(B4:B18)</f>
        <v>1468</v>
      </c>
      <c r="C19" s="5">
        <f>SUM(C4:C18)</f>
        <v>155</v>
      </c>
      <c r="D19" s="60" t="s">
        <v>31</v>
      </c>
      <c r="E19" s="60" t="s">
        <v>31</v>
      </c>
      <c r="F19" s="60" t="s">
        <v>31</v>
      </c>
      <c r="G19" s="60" t="s">
        <v>31</v>
      </c>
    </row>
    <row r="21" spans="1:11" x14ac:dyDescent="0.25">
      <c r="A21" s="10" t="s">
        <v>42</v>
      </c>
      <c r="B21" s="69">
        <v>66</v>
      </c>
      <c r="C21" s="69">
        <v>13</v>
      </c>
      <c r="D21" s="70">
        <f>C21/B21</f>
        <v>0.19696969696969696</v>
      </c>
      <c r="E21" s="71" t="str">
        <f>(D21&gt;$J$7) &amp; (D21&lt;$J$5)</f>
        <v>TRUEFALSE</v>
      </c>
      <c r="F21" s="72">
        <f>$J$1+3*SQRT($J$1*(1-$J$1)/B21)</f>
        <v>0.21906638406714421</v>
      </c>
      <c r="G21" s="72" t="str">
        <f>(D21&gt;$J$7) &amp; (D21&lt;F21)</f>
        <v>TRUETRUE</v>
      </c>
    </row>
    <row r="22" spans="1:11" x14ac:dyDescent="0.25">
      <c r="A22" s="16" t="s">
        <v>43</v>
      </c>
      <c r="B22" s="73">
        <v>145</v>
      </c>
      <c r="C22" s="73">
        <v>27</v>
      </c>
      <c r="D22" s="74">
        <f>C22/B22</f>
        <v>0.18620689655172415</v>
      </c>
      <c r="E22" s="75" t="str">
        <f>(D22&gt;$J$7) &amp; (D22&lt;$J$5)</f>
        <v>TRUETRUE</v>
      </c>
      <c r="F22" s="73"/>
      <c r="G22" s="73"/>
      <c r="H22" s="73"/>
      <c r="I22" s="84" t="s">
        <v>44</v>
      </c>
      <c r="J22" s="84"/>
      <c r="K22" s="58"/>
    </row>
    <row r="23" spans="1:11" x14ac:dyDescent="0.25">
      <c r="I23" s="42" t="s">
        <v>11</v>
      </c>
      <c r="J23" s="40">
        <f>J1+3*SQRT(J1*(1-J1)/B22)</f>
        <v>0.18214715064167047</v>
      </c>
      <c r="K23" s="78" t="b">
        <f>D22&gt;J23</f>
        <v>1</v>
      </c>
    </row>
    <row r="24" spans="1:11" x14ac:dyDescent="0.25">
      <c r="J24" s="76"/>
    </row>
    <row r="25" spans="1:11" x14ac:dyDescent="0.25">
      <c r="J25" s="77"/>
    </row>
  </sheetData>
  <mergeCells count="3">
    <mergeCell ref="I3:J3"/>
    <mergeCell ref="L3:M3"/>
    <mergeCell ref="I22:J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8" sqref="F8"/>
    </sheetView>
  </sheetViews>
  <sheetFormatPr defaultRowHeight="15" x14ac:dyDescent="0.25"/>
  <cols>
    <col min="1" max="1" width="8.42578125" bestFit="1" customWidth="1"/>
    <col min="2" max="2" width="14.85546875" bestFit="1" customWidth="1"/>
    <col min="5" max="5" width="9.5703125" bestFit="1" customWidth="1"/>
    <col min="9" max="9" width="16.28515625" bestFit="1" customWidth="1"/>
  </cols>
  <sheetData>
    <row r="1" spans="1:13" x14ac:dyDescent="0.25">
      <c r="A1" s="29"/>
      <c r="B1" s="29" t="s">
        <v>45</v>
      </c>
      <c r="C1" s="29"/>
      <c r="D1" s="13" t="s">
        <v>6</v>
      </c>
      <c r="E1" s="14">
        <v>5</v>
      </c>
      <c r="G1" s="15" t="s">
        <v>42</v>
      </c>
      <c r="H1" s="79">
        <f>4/E4*E1</f>
        <v>13.333333333333332</v>
      </c>
      <c r="I1" s="15" t="s">
        <v>54</v>
      </c>
      <c r="K1" s="15" t="s">
        <v>43</v>
      </c>
      <c r="L1" s="6" t="s">
        <v>6</v>
      </c>
      <c r="M1" s="8">
        <v>14</v>
      </c>
    </row>
    <row r="2" spans="1:13" x14ac:dyDescent="0.25">
      <c r="A2" s="31" t="s">
        <v>14</v>
      </c>
      <c r="B2" s="31" t="s">
        <v>46</v>
      </c>
      <c r="C2" s="31" t="s">
        <v>30</v>
      </c>
      <c r="D2" s="13" t="s">
        <v>48</v>
      </c>
      <c r="E2" s="14">
        <f>A23</f>
        <v>20</v>
      </c>
      <c r="L2" s="13" t="s">
        <v>48</v>
      </c>
      <c r="M2" s="14">
        <f>A23</f>
        <v>20</v>
      </c>
    </row>
    <row r="3" spans="1:13" x14ac:dyDescent="0.25">
      <c r="A3" s="30"/>
      <c r="B3" s="30" t="s">
        <v>47</v>
      </c>
      <c r="C3" s="30"/>
      <c r="D3" s="13" t="s">
        <v>49</v>
      </c>
      <c r="E3" s="56">
        <f>B24/(E1*E2)</f>
        <v>0.3</v>
      </c>
      <c r="L3" s="13" t="s">
        <v>49</v>
      </c>
      <c r="M3" s="56">
        <f>E3</f>
        <v>0.3</v>
      </c>
    </row>
    <row r="4" spans="1:13" x14ac:dyDescent="0.25">
      <c r="A4" s="2">
        <v>1</v>
      </c>
      <c r="B4" s="2">
        <v>1</v>
      </c>
      <c r="C4" t="b">
        <f>B4&gt;$E$6</f>
        <v>0</v>
      </c>
      <c r="D4" s="13" t="s">
        <v>50</v>
      </c>
      <c r="E4" s="56">
        <f>B24/E2</f>
        <v>1.5</v>
      </c>
      <c r="L4" s="6" t="s">
        <v>50</v>
      </c>
      <c r="M4" s="7">
        <f>M3*M1</f>
        <v>4.2</v>
      </c>
    </row>
    <row r="5" spans="1:13" x14ac:dyDescent="0.25">
      <c r="A5" s="2">
        <v>2</v>
      </c>
      <c r="B5" s="2">
        <v>2</v>
      </c>
      <c r="C5" t="b">
        <f t="shared" ref="C5:C23" si="0">B5&gt;$E$6</f>
        <v>0</v>
      </c>
      <c r="D5" s="15"/>
      <c r="E5" s="15"/>
      <c r="L5" s="80"/>
      <c r="M5" s="80"/>
    </row>
    <row r="6" spans="1:13" x14ac:dyDescent="0.25">
      <c r="A6" s="2">
        <v>3</v>
      </c>
      <c r="B6" s="2">
        <v>0</v>
      </c>
      <c r="C6" t="b">
        <f t="shared" si="0"/>
        <v>0</v>
      </c>
      <c r="D6" s="13" t="s">
        <v>51</v>
      </c>
      <c r="E6" s="57">
        <f>E4+3*SQRT(E4)</f>
        <v>5.1742346141747664</v>
      </c>
      <c r="L6" s="6" t="s">
        <v>51</v>
      </c>
      <c r="M6" s="9">
        <f>M4+3*SQRT(M4)</f>
        <v>10.348170459575758</v>
      </c>
    </row>
    <row r="7" spans="1:13" x14ac:dyDescent="0.25">
      <c r="A7" s="2">
        <v>4</v>
      </c>
      <c r="B7" s="2">
        <v>3</v>
      </c>
      <c r="C7" t="b">
        <f t="shared" si="0"/>
        <v>0</v>
      </c>
      <c r="D7" s="13" t="s">
        <v>52</v>
      </c>
      <c r="E7" s="56">
        <f>E4</f>
        <v>1.5</v>
      </c>
      <c r="L7" s="6" t="s">
        <v>52</v>
      </c>
      <c r="M7" s="7">
        <f>M4</f>
        <v>4.2</v>
      </c>
    </row>
    <row r="8" spans="1:13" x14ac:dyDescent="0.25">
      <c r="A8" s="2">
        <v>5</v>
      </c>
      <c r="B8" s="2">
        <v>1</v>
      </c>
      <c r="C8" t="b">
        <f t="shared" si="0"/>
        <v>0</v>
      </c>
      <c r="D8" s="13" t="s">
        <v>53</v>
      </c>
      <c r="E8" s="14">
        <f>MAX(0,E4-3*SQRT(E4))</f>
        <v>0</v>
      </c>
      <c r="L8" s="6" t="s">
        <v>53</v>
      </c>
      <c r="M8" s="8">
        <f>MAX(0,M4-3*SQRT(M4))</f>
        <v>0</v>
      </c>
    </row>
    <row r="9" spans="1:13" x14ac:dyDescent="0.25">
      <c r="A9" s="2">
        <v>6</v>
      </c>
      <c r="B9" s="2">
        <v>1</v>
      </c>
      <c r="C9" t="b">
        <f t="shared" si="0"/>
        <v>0</v>
      </c>
    </row>
    <row r="10" spans="1:13" x14ac:dyDescent="0.25">
      <c r="A10" s="2">
        <v>7</v>
      </c>
      <c r="B10" s="2">
        <v>5</v>
      </c>
      <c r="C10" t="b">
        <f t="shared" si="0"/>
        <v>0</v>
      </c>
    </row>
    <row r="11" spans="1:13" x14ac:dyDescent="0.25">
      <c r="A11" s="2">
        <v>8</v>
      </c>
      <c r="B11" s="2">
        <v>1</v>
      </c>
      <c r="C11" t="b">
        <f t="shared" si="0"/>
        <v>0</v>
      </c>
    </row>
    <row r="12" spans="1:13" x14ac:dyDescent="0.25">
      <c r="A12" s="2">
        <v>9</v>
      </c>
      <c r="B12" s="2">
        <v>0</v>
      </c>
      <c r="C12" t="b">
        <f t="shared" si="0"/>
        <v>0</v>
      </c>
    </row>
    <row r="13" spans="1:13" x14ac:dyDescent="0.25">
      <c r="A13" s="2">
        <v>10</v>
      </c>
      <c r="B13" s="2">
        <v>3</v>
      </c>
      <c r="C13" t="b">
        <f t="shared" si="0"/>
        <v>0</v>
      </c>
    </row>
    <row r="14" spans="1:13" x14ac:dyDescent="0.25">
      <c r="A14" s="2">
        <v>11</v>
      </c>
      <c r="B14" s="2">
        <v>0</v>
      </c>
      <c r="C14" t="b">
        <f t="shared" si="0"/>
        <v>0</v>
      </c>
    </row>
    <row r="15" spans="1:13" x14ac:dyDescent="0.25">
      <c r="A15" s="2">
        <v>12</v>
      </c>
      <c r="B15" s="2">
        <v>2</v>
      </c>
      <c r="C15" t="b">
        <f t="shared" si="0"/>
        <v>0</v>
      </c>
    </row>
    <row r="16" spans="1:13" x14ac:dyDescent="0.25">
      <c r="A16" s="2">
        <v>13</v>
      </c>
      <c r="B16" s="2">
        <v>0</v>
      </c>
      <c r="C16" t="b">
        <f t="shared" si="0"/>
        <v>0</v>
      </c>
    </row>
    <row r="17" spans="1:3" x14ac:dyDescent="0.25">
      <c r="A17" s="2">
        <v>14</v>
      </c>
      <c r="B17" s="2">
        <v>2</v>
      </c>
      <c r="C17" t="b">
        <f t="shared" si="0"/>
        <v>0</v>
      </c>
    </row>
    <row r="18" spans="1:3" x14ac:dyDescent="0.25">
      <c r="A18" s="2">
        <v>15</v>
      </c>
      <c r="B18" s="2">
        <v>1</v>
      </c>
      <c r="C18" t="b">
        <f t="shared" si="0"/>
        <v>0</v>
      </c>
    </row>
    <row r="19" spans="1:3" x14ac:dyDescent="0.25">
      <c r="A19" s="2">
        <v>16</v>
      </c>
      <c r="B19" s="2">
        <v>1</v>
      </c>
      <c r="C19" t="b">
        <f t="shared" si="0"/>
        <v>0</v>
      </c>
    </row>
    <row r="20" spans="1:3" x14ac:dyDescent="0.25">
      <c r="A20" s="2">
        <v>17</v>
      </c>
      <c r="B20" s="2">
        <v>2</v>
      </c>
      <c r="C20" t="b">
        <f t="shared" si="0"/>
        <v>0</v>
      </c>
    </row>
    <row r="21" spans="1:3" x14ac:dyDescent="0.25">
      <c r="A21" s="2">
        <v>18</v>
      </c>
      <c r="B21" s="2">
        <v>3</v>
      </c>
      <c r="C21" t="b">
        <f t="shared" si="0"/>
        <v>0</v>
      </c>
    </row>
    <row r="22" spans="1:3" x14ac:dyDescent="0.25">
      <c r="A22" s="2">
        <v>19</v>
      </c>
      <c r="B22" s="2">
        <v>0</v>
      </c>
      <c r="C22" t="b">
        <f t="shared" si="0"/>
        <v>0</v>
      </c>
    </row>
    <row r="23" spans="1:3" x14ac:dyDescent="0.25">
      <c r="A23" s="3">
        <v>20</v>
      </c>
      <c r="B23" s="3">
        <v>2</v>
      </c>
      <c r="C23" t="b">
        <f t="shared" si="0"/>
        <v>0</v>
      </c>
    </row>
    <row r="24" spans="1:3" x14ac:dyDescent="0.25">
      <c r="A24" s="12" t="s">
        <v>0</v>
      </c>
      <c r="B24" s="5">
        <f>SUM(B4:B23)</f>
        <v>30</v>
      </c>
      <c r="C24" s="60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Exerc-8.1</vt:lpstr>
      <vt:lpstr>Tabela-8.2</vt:lpstr>
      <vt:lpstr>Tabela-8.7</vt:lpstr>
      <vt:lpstr>Exerc-8.13</vt:lpstr>
      <vt:lpstr>Exerc-8.14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Usuario</cp:lastModifiedBy>
  <dcterms:created xsi:type="dcterms:W3CDTF">2012-05-30T16:17:32Z</dcterms:created>
  <dcterms:modified xsi:type="dcterms:W3CDTF">2018-05-24T11:51:38Z</dcterms:modified>
</cp:coreProperties>
</file>